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/>
  <mc:AlternateContent xmlns:mc="http://schemas.openxmlformats.org/markup-compatibility/2006">
    <mc:Choice Requires="x15">
      <x15ac:absPath xmlns:x15ac="http://schemas.microsoft.com/office/spreadsheetml/2010/11/ac" url="C:\Users\mblan\Downloads\"/>
    </mc:Choice>
  </mc:AlternateContent>
  <xr:revisionPtr revIDLastSave="0" documentId="13_ncr:1_{2BC60971-83E8-4A60-898F-B41DAD96B2C3}" xr6:coauthVersionLast="47" xr6:coauthVersionMax="47" xr10:uidLastSave="{00000000-0000-0000-0000-000000000000}"/>
  <bookViews>
    <workbookView xWindow="-98" yWindow="-98" windowWidth="26116" windowHeight="15675" xr2:uid="{C749E2FB-D2DE-4BD6-974C-69DCFFCD9978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4" i="1" l="1"/>
  <c r="D6" i="1" s="1"/>
  <c r="D5" i="1" l="1"/>
  <c r="D7" i="1" s="1"/>
  <c r="D8" i="1" s="1"/>
  <c r="D10" i="1" l="1"/>
  <c r="G7" i="1"/>
  <c r="G8" i="1"/>
  <c r="D13" i="1"/>
  <c r="E13" i="1" l="1"/>
  <c r="G13" i="1" s="1"/>
  <c r="F13" i="1" l="1"/>
  <c r="H13" i="1" s="1"/>
  <c r="I13" i="1" s="1"/>
  <c r="J13" i="1" s="1"/>
  <c r="D14" i="1" s="1"/>
  <c r="E14" i="1" s="1"/>
  <c r="G14" i="1" l="1"/>
  <c r="F14" i="1"/>
  <c r="H14" i="1" l="1"/>
  <c r="I14" i="1" s="1"/>
  <c r="J14" i="1" s="1"/>
  <c r="D15" i="1" s="1"/>
  <c r="E15" i="1" s="1"/>
  <c r="F15" i="1" s="1"/>
  <c r="G15" i="1" l="1"/>
  <c r="H15" i="1" l="1"/>
  <c r="I15" i="1" s="1"/>
  <c r="J15" i="1" s="1"/>
  <c r="D16" i="1" s="1"/>
  <c r="E16" i="1" s="1"/>
  <c r="G16" i="1" s="1"/>
  <c r="F16" i="1" l="1"/>
  <c r="H16" i="1" s="1"/>
  <c r="I16" i="1" s="1"/>
  <c r="J16" i="1" s="1"/>
  <c r="D17" i="1" s="1"/>
  <c r="E17" i="1" s="1"/>
  <c r="G17" i="1" s="1"/>
  <c r="F17" i="1" l="1"/>
  <c r="H17" i="1"/>
  <c r="I17" i="1" s="1"/>
  <c r="J17" i="1" s="1"/>
  <c r="D18" i="1" s="1"/>
  <c r="E18" i="1" s="1"/>
  <c r="F18" i="1" s="1"/>
  <c r="G18" i="1" l="1"/>
  <c r="H18" i="1" s="1"/>
  <c r="I18" i="1" s="1"/>
  <c r="J18" i="1" s="1"/>
  <c r="D19" i="1" s="1"/>
  <c r="E19" i="1" s="1"/>
  <c r="F19" i="1" l="1"/>
  <c r="G19" i="1"/>
  <c r="H19" i="1" l="1"/>
  <c r="I19" i="1" s="1"/>
  <c r="J19" i="1" s="1"/>
  <c r="D20" i="1" s="1"/>
  <c r="E20" i="1" l="1"/>
  <c r="G20" i="1" l="1"/>
  <c r="H7" i="1" s="1"/>
  <c r="F20" i="1"/>
  <c r="H20" i="1" l="1"/>
  <c r="I20" i="1" s="1"/>
  <c r="J20" i="1" s="1"/>
</calcChain>
</file>

<file path=xl/sharedStrings.xml><?xml version="1.0" encoding="utf-8"?>
<sst xmlns="http://schemas.openxmlformats.org/spreadsheetml/2006/main" count="24" uniqueCount="24">
  <si>
    <t>Lottery Amount</t>
  </si>
  <si>
    <t>Federal Taxes</t>
  </si>
  <si>
    <t>State Taxes</t>
  </si>
  <si>
    <t>Cash Sum</t>
  </si>
  <si>
    <t xml:space="preserve">Net Amount </t>
  </si>
  <si>
    <t>Canadian</t>
  </si>
  <si>
    <t>Invest 90%</t>
  </si>
  <si>
    <t>Cycle 1</t>
  </si>
  <si>
    <t>Cycle 2</t>
  </si>
  <si>
    <t>Cycle 3</t>
  </si>
  <si>
    <t>Cycle 4</t>
  </si>
  <si>
    <t>Cycle 5</t>
  </si>
  <si>
    <t>Cycle 6</t>
  </si>
  <si>
    <t>Cycle 7</t>
  </si>
  <si>
    <t>Cycle 8</t>
  </si>
  <si>
    <t>Principal at Start</t>
  </si>
  <si>
    <t>Interest Earned</t>
  </si>
  <si>
    <t>Taxes Owed</t>
  </si>
  <si>
    <t>Personal Withdrawl</t>
  </si>
  <si>
    <t>Total Withdrawal</t>
  </si>
  <si>
    <t>Reinvestments</t>
  </si>
  <si>
    <t>Principal at End</t>
  </si>
  <si>
    <t>Net Daily Income</t>
  </si>
  <si>
    <t>Fun $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</si>
</sst>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&quot;$&quot;* #,##0.00_-;\-&quot;$&quot;* #,##0.00_-;_-&quot;$&quot;* &quot;-&quot;??_-;_-@_-"/>
    <numFmt numFmtId="164" formatCode="_-&quot;$&quot;* #,##0_-;\-&quot;$&quot;* #,##0_-;_-&quot;$&quot;* &quot;-&quot;??_-;_-@_-"/>
  </numFmts>
  <fonts count="2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4">
    <xf numFmtId="0" fontId="0" fillId="0" borderId="0" xfId="0"/>
    <xf numFmtId="164" fontId="0" fillId="0" borderId="0" xfId="1" applyNumberFormat="1" applyFont="1"/>
    <xf numFmtId="164" fontId="0" fillId="0" borderId="0" xfId="0" applyNumberFormat="1"/>
    <xf numFmtId="44" fontId="0" fillId="0" borderId="0" xfId="0" applyNumberFormat="1"/>
  </cellXfs>
  <cellStyles count="2">
    <cellStyle name="Currency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CB6B988-7600-4256-B3D5-8A399ED667C6}">
  <dimension ref="C3:J21"/>
  <sheetViews>
    <sheetView tabSelected="1" workbookViewId="0">
      <selection activeCell="D5" sqref="D5"/>
    </sheetView>
  </sheetViews>
  <sheetFormatPr defaultRowHeight="14.25" x14ac:dyDescent="0.45"/>
  <cols>
    <col min="3" max="3" width="14.1328125" bestFit="1" customWidth="1"/>
    <col min="4" max="4" width="18" bestFit="1" customWidth="1"/>
    <col min="5" max="5" width="14.265625" bestFit="1" customWidth="1"/>
    <col min="6" max="6" width="16" bestFit="1" customWidth="1"/>
    <col min="7" max="7" width="18.59765625" bestFit="1" customWidth="1"/>
    <col min="8" max="8" width="16.1328125" bestFit="1" customWidth="1"/>
    <col min="9" max="9" width="13.86328125" bestFit="1" customWidth="1"/>
    <col min="10" max="10" width="16.265625" bestFit="1" customWidth="1"/>
  </cols>
  <sheetData>
    <row r="3" spans="3:10" x14ac:dyDescent="0.45">
      <c r="C3" t="s">
        <v>0</v>
      </c>
      <c r="D3" s="1">
        <v>547000000</v>
      </c>
    </row>
    <row r="4" spans="3:10" x14ac:dyDescent="0.45">
      <c r="C4" t="s">
        <v>3</v>
      </c>
      <c r="D4" s="1">
        <f>D3*0.52</f>
        <v>284440000</v>
      </c>
    </row>
    <row r="5" spans="3:10" x14ac:dyDescent="0.45">
      <c r="C5" t="s">
        <v>1</v>
      </c>
      <c r="D5" s="1">
        <f>D4*0.37</f>
        <v>105242800</v>
      </c>
    </row>
    <row r="6" spans="3:10" x14ac:dyDescent="0.45">
      <c r="C6" t="s">
        <v>2</v>
      </c>
      <c r="D6" s="1">
        <f>D4*0.055</f>
        <v>15644200</v>
      </c>
    </row>
    <row r="7" spans="3:10" x14ac:dyDescent="0.45">
      <c r="C7" t="s">
        <v>4</v>
      </c>
      <c r="D7" s="2">
        <f>D4-D5-D6</f>
        <v>163553000</v>
      </c>
      <c r="F7" t="s">
        <v>23</v>
      </c>
      <c r="G7" s="3">
        <f>D8-D10</f>
        <v>22079655</v>
      </c>
      <c r="H7" s="2">
        <f>SUM(G13:G20)</f>
        <v>1789139.4161731945</v>
      </c>
    </row>
    <row r="8" spans="3:10" x14ac:dyDescent="0.45">
      <c r="C8" t="s">
        <v>5</v>
      </c>
      <c r="D8" s="3">
        <f>D7*1.35</f>
        <v>220796550</v>
      </c>
      <c r="F8" t="s">
        <v>22</v>
      </c>
      <c r="G8" s="3">
        <f>((D10*0.045)*0.5353)/365</f>
        <v>13114.498425226029</v>
      </c>
    </row>
    <row r="10" spans="3:10" x14ac:dyDescent="0.45">
      <c r="C10" t="s">
        <v>6</v>
      </c>
      <c r="D10" s="3">
        <f>D8*0.9</f>
        <v>198716895</v>
      </c>
    </row>
    <row r="12" spans="3:10" x14ac:dyDescent="0.45">
      <c r="D12" t="s">
        <v>15</v>
      </c>
      <c r="E12" t="s">
        <v>16</v>
      </c>
      <c r="F12" t="s">
        <v>17</v>
      </c>
      <c r="G12" t="s">
        <v>18</v>
      </c>
      <c r="H12" t="s">
        <v>19</v>
      </c>
      <c r="I12" t="s">
        <v>20</v>
      </c>
      <c r="J12" t="s">
        <v>21</v>
      </c>
    </row>
    <row r="13" spans="3:10" x14ac:dyDescent="0.45">
      <c r="C13" t="s">
        <v>7</v>
      </c>
      <c r="D13" s="1">
        <f>D10</f>
        <v>198716895</v>
      </c>
      <c r="E13" s="2">
        <f>D13 * 0.045 * 90/365</f>
        <v>2204940.8897260274</v>
      </c>
      <c r="F13" s="1">
        <f>E13*0.5353</f>
        <v>1180304.8582703425</v>
      </c>
      <c r="G13" s="1">
        <f>E13*0.1</f>
        <v>220494.08897260274</v>
      </c>
      <c r="H13" s="1">
        <f>F13+G13</f>
        <v>1400798.9472429452</v>
      </c>
      <c r="I13" s="1">
        <f>E13-H13</f>
        <v>804141.94248308218</v>
      </c>
      <c r="J13" s="1">
        <f>D13+I13</f>
        <v>199521036.94248307</v>
      </c>
    </row>
    <row r="14" spans="3:10" x14ac:dyDescent="0.45">
      <c r="C14" t="s">
        <v>8</v>
      </c>
      <c r="D14" s="1">
        <f>J13</f>
        <v>199521036.94248307</v>
      </c>
      <c r="E14" s="2">
        <f>D14 * 0.045 * 90/365</f>
        <v>2213863.5605946751</v>
      </c>
      <c r="F14" s="1">
        <f>E14*0.5353</f>
        <v>1185081.1639863297</v>
      </c>
      <c r="G14" s="1">
        <f>E14*0.1</f>
        <v>221386.35605946754</v>
      </c>
      <c r="H14" s="1">
        <f>F14+G14</f>
        <v>1406467.5200457973</v>
      </c>
      <c r="I14" s="1">
        <f>E14-H14</f>
        <v>807396.04054887779</v>
      </c>
      <c r="J14" s="1">
        <f>D14+I14</f>
        <v>200328432.98303196</v>
      </c>
    </row>
    <row r="15" spans="3:10" x14ac:dyDescent="0.45">
      <c r="C15" t="s">
        <v>9</v>
      </c>
      <c r="D15" s="1">
        <f t="shared" ref="D15:D20" si="0">J14</f>
        <v>200328432.98303196</v>
      </c>
      <c r="E15" s="2">
        <f t="shared" ref="E15:E20" si="1">D15 * 0.045 * 90/365</f>
        <v>2222822.3385788477</v>
      </c>
      <c r="F15" s="1">
        <f t="shared" ref="F15:F20" si="2">E15*0.5353</f>
        <v>1189876.7978412572</v>
      </c>
      <c r="G15" s="1">
        <f t="shared" ref="G15:G20" si="3">E15*0.1</f>
        <v>222282.23385788477</v>
      </c>
      <c r="H15" s="1">
        <f t="shared" ref="H15:H20" si="4">F15+G15</f>
        <v>1412159.031699142</v>
      </c>
      <c r="I15" s="1">
        <f t="shared" ref="I15:I20" si="5">E15-H15</f>
        <v>810663.30687970575</v>
      </c>
      <c r="J15" s="1">
        <f t="shared" ref="J15:J20" si="6">D15+I15</f>
        <v>201139096.28991166</v>
      </c>
    </row>
    <row r="16" spans="3:10" x14ac:dyDescent="0.45">
      <c r="C16" t="s">
        <v>10</v>
      </c>
      <c r="D16" s="1">
        <f t="shared" si="0"/>
        <v>201139096.28991166</v>
      </c>
      <c r="E16" s="2">
        <f t="shared" si="1"/>
        <v>2231817.3697921704</v>
      </c>
      <c r="F16" s="1">
        <f t="shared" si="2"/>
        <v>1194691.8380497487</v>
      </c>
      <c r="G16" s="1">
        <f t="shared" si="3"/>
        <v>223181.73697921704</v>
      </c>
      <c r="H16" s="1">
        <f t="shared" si="4"/>
        <v>1417873.5750289657</v>
      </c>
      <c r="I16" s="1">
        <f t="shared" si="5"/>
        <v>813943.79476320464</v>
      </c>
      <c r="J16" s="1">
        <f t="shared" si="6"/>
        <v>201953040.08467487</v>
      </c>
    </row>
    <row r="17" spans="3:10" x14ac:dyDescent="0.45">
      <c r="C17" t="s">
        <v>11</v>
      </c>
      <c r="D17" s="1">
        <f t="shared" si="0"/>
        <v>201953040.08467487</v>
      </c>
      <c r="E17" s="2">
        <f t="shared" si="1"/>
        <v>2240848.8009395432</v>
      </c>
      <c r="F17" s="1">
        <f t="shared" si="2"/>
        <v>1199526.3631429374</v>
      </c>
      <c r="G17" s="1">
        <f t="shared" si="3"/>
        <v>224084.88009395433</v>
      </c>
      <c r="H17" s="1">
        <f t="shared" si="4"/>
        <v>1423611.2432368917</v>
      </c>
      <c r="I17" s="1">
        <f t="shared" si="5"/>
        <v>817237.55770265148</v>
      </c>
      <c r="J17" s="1">
        <f t="shared" si="6"/>
        <v>202770277.64237753</v>
      </c>
    </row>
    <row r="18" spans="3:10" x14ac:dyDescent="0.45">
      <c r="C18" t="s">
        <v>12</v>
      </c>
      <c r="D18" s="1">
        <f t="shared" si="0"/>
        <v>202770277.64237753</v>
      </c>
      <c r="E18" s="2">
        <f t="shared" si="1"/>
        <v>2249916.7793195313</v>
      </c>
      <c r="F18" s="1">
        <f t="shared" si="2"/>
        <v>1204380.4519697451</v>
      </c>
      <c r="G18" s="1">
        <f t="shared" si="3"/>
        <v>224991.67793195313</v>
      </c>
      <c r="H18" s="1">
        <f t="shared" si="4"/>
        <v>1429372.1299016983</v>
      </c>
      <c r="I18" s="1">
        <f t="shared" si="5"/>
        <v>820544.64941783296</v>
      </c>
      <c r="J18" s="1">
        <f t="shared" si="6"/>
        <v>203590822.29179537</v>
      </c>
    </row>
    <row r="19" spans="3:10" x14ac:dyDescent="0.45">
      <c r="C19" t="s">
        <v>13</v>
      </c>
      <c r="D19" s="1">
        <f t="shared" si="0"/>
        <v>203590822.29179537</v>
      </c>
      <c r="E19" s="2">
        <f t="shared" si="1"/>
        <v>2259021.4528267705</v>
      </c>
      <c r="F19" s="1">
        <f t="shared" si="2"/>
        <v>1209254.1836981704</v>
      </c>
      <c r="G19" s="1">
        <f t="shared" si="3"/>
        <v>225902.14528267705</v>
      </c>
      <c r="H19" s="1">
        <f t="shared" si="4"/>
        <v>1435156.3289808475</v>
      </c>
      <c r="I19" s="1">
        <f t="shared" si="5"/>
        <v>823865.12384592299</v>
      </c>
      <c r="J19" s="1">
        <f t="shared" si="6"/>
        <v>204414687.41564131</v>
      </c>
    </row>
    <row r="20" spans="3:10" x14ac:dyDescent="0.45">
      <c r="C20" t="s">
        <v>14</v>
      </c>
      <c r="D20" s="1">
        <f t="shared" si="0"/>
        <v>204414687.41564131</v>
      </c>
      <c r="E20" s="2">
        <f t="shared" si="1"/>
        <v>2268162.9699543761</v>
      </c>
      <c r="F20" s="1">
        <f t="shared" si="2"/>
        <v>1214147.6378165775</v>
      </c>
      <c r="G20" s="1">
        <f t="shared" si="3"/>
        <v>226816.29699543762</v>
      </c>
      <c r="H20" s="1">
        <f t="shared" si="4"/>
        <v>1440963.9348120152</v>
      </c>
      <c r="I20" s="1">
        <f t="shared" si="5"/>
        <v>827199.03514236095</v>
      </c>
      <c r="J20" s="1">
        <f t="shared" si="6"/>
        <v>205241886.45078367</v>
      </c>
    </row>
    <row r="21" spans="3:10" x14ac:dyDescent="0.45">
      <c r="G21" s="2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Blanke MA@CIOG DGICFD@Defence365</dc:creator>
  <cp:lastModifiedBy>MA B</cp:lastModifiedBy>
  <dcterms:created xsi:type="dcterms:W3CDTF">2024-10-22T18:52:14Z</dcterms:created>
  <dcterms:modified xsi:type="dcterms:W3CDTF">2025-10-06T01:08:12Z</dcterms:modified>
</cp:coreProperties>
</file>